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6" windowHeight="8016" activeTab="1"/>
  </bookViews>
  <sheets>
    <sheet name="报价说明" sheetId="1" r:id="rId1"/>
    <sheet name="枢纽工程" sheetId="2" r:id="rId2"/>
  </sheets>
  <definedNames/>
  <calcPr fullCalcOnLoad="1"/>
</workbook>
</file>

<file path=xl/comments2.xml><?xml version="1.0" encoding="utf-8"?>
<comments xmlns="http://schemas.openxmlformats.org/spreadsheetml/2006/main">
  <authors>
    <author>Administrator</author>
  </authors>
  <commentList>
    <comment ref="C15" authorId="0">
      <text>
        <r>
          <rPr>
            <b/>
            <sz val="9"/>
            <rFont val="宋体"/>
            <family val="0"/>
          </rPr>
          <t>Administrator:</t>
        </r>
        <r>
          <rPr>
            <sz val="9"/>
            <rFont val="宋体"/>
            <family val="0"/>
          </rPr>
          <t xml:space="preserve">
单位是否为根</t>
        </r>
      </text>
    </comment>
  </commentList>
</comments>
</file>

<file path=xl/sharedStrings.xml><?xml version="1.0" encoding="utf-8"?>
<sst xmlns="http://schemas.openxmlformats.org/spreadsheetml/2006/main" count="158" uniqueCount="104">
  <si>
    <t>项目编号</t>
  </si>
  <si>
    <t>项目名称</t>
  </si>
  <si>
    <t>单位</t>
  </si>
  <si>
    <t>施工内容</t>
  </si>
  <si>
    <t>工程量计算规则</t>
  </si>
  <si>
    <t>暂估工程量</t>
  </si>
  <si>
    <t>不含税（元）</t>
  </si>
  <si>
    <t>税率（%）</t>
  </si>
  <si>
    <t>税额（元）</t>
  </si>
  <si>
    <t>含税单价（元）</t>
  </si>
  <si>
    <t>含税合价（元）</t>
  </si>
  <si>
    <t>备注</t>
  </si>
  <si>
    <t>单价</t>
  </si>
  <si>
    <t>合价</t>
  </si>
  <si>
    <t>a</t>
  </si>
  <si>
    <t>b</t>
  </si>
  <si>
    <t>c=a*b</t>
  </si>
  <si>
    <t>d</t>
  </si>
  <si>
    <t>e=c*税率</t>
  </si>
  <si>
    <t>f=b*(1+税率)</t>
  </si>
  <si>
    <t>g=a*f</t>
  </si>
  <si>
    <t>一</t>
  </si>
  <si>
    <t>枢纽工程</t>
  </si>
  <si>
    <t>（一）</t>
  </si>
  <si>
    <t>建筑工程</t>
  </si>
  <si>
    <t/>
  </si>
  <si>
    <t>1</t>
  </si>
  <si>
    <t xml:space="preserve">  导流兼输水隧洞</t>
  </si>
  <si>
    <r>
      <t>1</t>
    </r>
    <r>
      <rPr>
        <sz val="9"/>
        <color indexed="8"/>
        <rFont val="宋体"/>
        <family val="0"/>
      </rPr>
      <t>.1</t>
    </r>
  </si>
  <si>
    <r>
      <t>土方明挖</t>
    </r>
    <r>
      <rPr>
        <sz val="9"/>
        <color indexed="10"/>
        <rFont val="宋体"/>
        <family val="0"/>
      </rPr>
      <t>（1.5KM）</t>
    </r>
  </si>
  <si>
    <t>m3</t>
  </si>
  <si>
    <t>1.挖装、运输、卸除、空回。
2.乙方自备施工所需工器具、机具、辅材等。
3.甲方不提供任何材料设备</t>
  </si>
  <si>
    <t>1.最终以甲乙双方按设计图示尺寸核定工程量为准。</t>
  </si>
  <si>
    <t>包括进出口的明挖、竖井平台开挖</t>
  </si>
  <si>
    <r>
      <t>石方明挖</t>
    </r>
    <r>
      <rPr>
        <sz val="9"/>
        <color indexed="10"/>
        <rFont val="宋体"/>
        <family val="0"/>
      </rPr>
      <t>（1.5KM）</t>
    </r>
  </si>
  <si>
    <t>1.挖装、运输、卸除、空回。
2.乙方自备施工所需工器具、机具、辅材等。
3.甲方不提供任何材料设备
4.开挖弃渣运距约1.5km</t>
  </si>
  <si>
    <t>包括进出口的明挖、竖井平台开</t>
  </si>
  <si>
    <r>
      <t>石方洞挖</t>
    </r>
    <r>
      <rPr>
        <sz val="9"/>
        <color indexed="10"/>
        <rFont val="宋体"/>
        <family val="0"/>
      </rPr>
      <t>（1.5KM）</t>
    </r>
  </si>
  <si>
    <t>1.最终以甲乙双方按设计图示尺寸核定工程量为准，施工超挖量包含在相应工程量综合单价中。</t>
  </si>
  <si>
    <r>
      <t>石方井挖</t>
    </r>
    <r>
      <rPr>
        <sz val="9"/>
        <color indexed="10"/>
        <rFont val="宋体"/>
        <family val="0"/>
      </rPr>
      <t>(1.5KM)</t>
    </r>
  </si>
  <si>
    <t>1、钻孔、爆破、安全处理、翻渣、清面、修整。2.乙方自备施工所需工器具、机械设备、辅材等；3.甲方提供火工材料，开挖期间临时施工用电线路在架设中，需要乙方自行配备发电设施和柴油，施工用电架设完成通电后不收乙方电费。4.开挖弃渣运距约1.5km。5.进水塔开挖深度约20.5吗，事故闸门井约48m。</t>
  </si>
  <si>
    <t>包括进水口竖井和闸门井</t>
  </si>
  <si>
    <r>
      <t>3</t>
    </r>
    <r>
      <rPr>
        <sz val="9"/>
        <color indexed="8"/>
        <rFont val="Calibri"/>
        <family val="2"/>
      </rPr>
      <t>Φ</t>
    </r>
    <r>
      <rPr>
        <sz val="9"/>
        <color indexed="8"/>
        <rFont val="宋体"/>
        <family val="0"/>
      </rPr>
      <t>36锚筋桩 L=12m</t>
    </r>
  </si>
  <si>
    <t>束</t>
  </si>
  <si>
    <t>1.含钻孔、锚筋桩制作、安装、制浆、注浆、锚定等；
2.乙方自备施工所需工器具、机具、辅材等；
3.乙方负责施工期间所需材料设备的水平、垂直运输、转运等；4.甲方提供钢筋、水泥、砂子，乙方负责卸货。</t>
  </si>
  <si>
    <t>3Φ25锚筋桩 L=9m</t>
  </si>
  <si>
    <r>
      <t xml:space="preserve">砂浆锚杆  </t>
    </r>
    <r>
      <rPr>
        <sz val="9.75"/>
        <color indexed="8"/>
        <rFont val="Calibri"/>
        <family val="2"/>
      </rPr>
      <t>Φ</t>
    </r>
    <r>
      <rPr>
        <sz val="9.75"/>
        <color indexed="8"/>
        <rFont val="宋体"/>
        <family val="0"/>
      </rPr>
      <t>25，L=3.0m</t>
    </r>
  </si>
  <si>
    <t>1.锚杆入岩2.9m，外露0.1m
2.含钻孔、锚杆制作、安装、制浆、注浆、锚定等；
3.乙方自备施工所需工器具、机具、辅材等；
4.乙方负责施工期间所需材料设备的水平、垂直运输、转运等；5.甲方提供钢筋、水泥、砂子，乙方负责卸货。6.含施工过程中所需措施费。</t>
  </si>
  <si>
    <t>砂浆锚杆  Φ25，L=4.5m</t>
  </si>
  <si>
    <t>根</t>
  </si>
  <si>
    <t>砂浆锚杆  Φ25，L=6.0m</t>
  </si>
  <si>
    <t>1.锚杆入岩5.56m，外露0.35m，
2.含钻孔、锚杆制作、安装、制浆、注浆、锚定等；
3.乙方自备施工所需工器具、机具、辅材等；
4.乙方负责施工期间所需材料设备的水平、垂直运输、转运等；5.甲方提供钢筋、水泥、砂子，乙方负责卸货。6.含施工过程中所需措施费。</t>
  </si>
  <si>
    <t>排水管 Φ50，L=6.0m</t>
  </si>
  <si>
    <t>1.含钻孔、排水管制作安装等；
2.乙方自备施工所需工器具、机具、辅材等；
3.乙方负责施工期间所需材料设备的水平、垂直运输、转运等；4.甲方提供PVC管，乙方负责卸货。</t>
  </si>
  <si>
    <t>排水管 Φ76，L=5.0m</t>
  </si>
  <si>
    <t>排水管 Φ76，L=6.0m</t>
  </si>
  <si>
    <t>C20喷射混凝土</t>
  </si>
  <si>
    <t>1.配料、上料、搅拌、喷射、处理回弹料 养护等；2.搭设施工平台；3.乙方自备施工所需工器具、机具、辅材等；
4.乙方负责施工期间所需材料设备的水平、垂直运输、转运等；5.甲方提供速凝剂、水泥、砂子。</t>
  </si>
  <si>
    <t>C25喷射混凝土</t>
  </si>
  <si>
    <t>C15混凝土截排水沟，厚20cm</t>
  </si>
  <si>
    <t>1.自拌混凝土，甲供砂子、碎石、水泥 ；
2.部位：边坡顶部； 
3.乙方负责施工期间的水平、垂直运输、转运等
4.除甲供材外，施工机具、设备、辅材、周转材料乙方自备；
5.工作内容包含基础面清理、模板安装拆除清理回收堆放；混凝土制备、运输、浇筑、凿毛、清洗、抹面、养护等所有工序；</t>
  </si>
  <si>
    <t>C15垫层混凝土，厚20cm</t>
  </si>
  <si>
    <t>1.自拌混凝土，甲供砂子、碎石、水泥 ；
2.乙方负责施工期间的水平、垂直运输、转运等
3.除甲供材外，施工机具、设备、辅材、周转材料乙方自备；
4.工作内容包含基础面清理、模板安装拆除清理回收堆放；混凝土制备、运输、浇筑、凿毛、清洗、抹面、养护等所有工序；</t>
  </si>
  <si>
    <t>C20混凝土截排水沟</t>
  </si>
  <si>
    <t>1.自拌混凝土，甲供砂子、碎石、水泥 ；
2.乙方负责施工期间的水平、垂直运输、转运等。
3.除甲供材外，施工机具、设备、辅材、周转材料乙方自备；
4.工作内容包含基础面清理、模板安装拆除清理回收堆放；混凝土制备、运输、浇筑、凿毛、清洗、抹面、养护等所有工序；</t>
  </si>
  <si>
    <t>m2</t>
  </si>
  <si>
    <t>m</t>
  </si>
  <si>
    <t>钢筋网Φ6.5 @ 0.2m×0.2m</t>
  </si>
  <si>
    <t>t</t>
  </si>
  <si>
    <t>钢筋制安</t>
  </si>
  <si>
    <t>m³</t>
  </si>
  <si>
    <t>1.最终以甲乙双方按设计图示尺寸核定工程量为准，超填量包含在综合单价中。</t>
  </si>
  <si>
    <t>km</t>
  </si>
  <si>
    <t>1.最终以甲乙双方实测为准。</t>
  </si>
  <si>
    <t>事故闸门竖井</t>
  </si>
  <si>
    <t>进水塔</t>
  </si>
  <si>
    <r>
      <t>报价单位（盖章）：</t>
    </r>
    <r>
      <rPr>
        <sz val="10"/>
        <color indexed="8"/>
        <rFont val="Arial"/>
        <family val="2"/>
      </rPr>
      <t xml:space="preserve">                                                        </t>
    </r>
    <r>
      <rPr>
        <sz val="10"/>
        <color indexed="8"/>
        <rFont val="宋体"/>
        <family val="0"/>
      </rPr>
      <t>联系人：</t>
    </r>
    <r>
      <rPr>
        <sz val="10"/>
        <color indexed="8"/>
        <rFont val="Arial"/>
        <family val="2"/>
      </rPr>
      <t xml:space="preserve">                                                    </t>
    </r>
    <r>
      <rPr>
        <sz val="10"/>
        <color indexed="8"/>
        <rFont val="宋体"/>
        <family val="0"/>
      </rPr>
      <t>联系电话：</t>
    </r>
  </si>
  <si>
    <t>m3</t>
  </si>
  <si>
    <t>1、钻孔、爆破、安全处理、翻渣、清面、修整。2、乙方自备施工所需工器具、机械设备、辅材、通风照明设施等；3.甲方提供火工材料，隧洞开挖期间临时施工用电线路在架设中，需要乙方自行配备发电设施和柴油，施工用电架设完成通电后不收乙方电费。4.开挖弃渣运距约1.5km。</t>
  </si>
  <si>
    <t>1.含钻孔、锚筋桩制作、安装、制浆、注浆、锚定等；
2.乙方自备施工所需工器具、机具、辅材等；
3.乙方负责施工期间所需材料设备的水平、垂直运输、转运等；4.甲方提供钢筋、水泥、砂子，乙方负责卸货。</t>
  </si>
  <si>
    <t>1.锚杆入岩4.15m，外露0.35m；
2.含钻孔、锚杆制作、安装、制浆、注浆、锚定等；
3.乙方自备施工所需工器具、机具、辅材等；
4.乙方负责施工期间所需材料设备的水平、垂直运输、转运等；5.甲方提供钢筋、水泥、砂子，乙方负责卸货。6.含施工过程中所需措施费。</t>
  </si>
  <si>
    <r>
      <t>超前注浆小导管</t>
    </r>
    <r>
      <rPr>
        <sz val="9.75"/>
        <color indexed="8"/>
        <rFont val="Calibri"/>
        <family val="2"/>
      </rPr>
      <t>Φ</t>
    </r>
    <r>
      <rPr>
        <sz val="9.75"/>
        <color indexed="8"/>
        <rFont val="宋体"/>
        <family val="0"/>
      </rPr>
      <t>50，L=4.5m</t>
    </r>
  </si>
  <si>
    <t>1.含钻孔、小导管制作、安装、制浆、注浆、封孔等；
2.乙方自备施工所需工器具、机具、辅材等；
3.乙方负责施工期间所需材料设备的水平、垂直运输、转运等；4.甲方提供钢管、水泥，乙方负责卸货。</t>
  </si>
  <si>
    <t>1.含钻孔、排水管制作安装等；
2.乙方自备施工所需工器具、机具、辅材等；
3.乙方负责施工期间所需材料设备的水平、垂直运输、转运等；4.甲方提供PVC管，乙方负责卸货。</t>
  </si>
  <si>
    <t>1.配料、上料、搅拌、喷射、处理回弹料 养护等；2.搭设施工平台；3.乙方自备施工所需工器具、机具、辅材等；
4.乙方负责施工期间所需材料设备的水平、垂直运输、转运等；5.甲方提供速凝剂、水泥、砂子。</t>
  </si>
  <si>
    <t>C25贴坡混凝土，厚度400/500mm</t>
  </si>
  <si>
    <t>C25锁口混凝土</t>
  </si>
  <si>
    <t>隧洞回填灌浆</t>
  </si>
  <si>
    <t>C25护壁混凝土</t>
  </si>
  <si>
    <t>1.自拌混凝土，甲供砂子、碎石、水泥 ；
2.乙方负责施工期间的水平、垂直运输、转运等
3.除甲供材外，施工机具、设备、辅材、周转材料乙方自备；
4.工作内容包含基础面清理、模板安装拆除清理回收堆放；混凝土制备、运输、浇筑、凿毛、清洗、抹面、养护等所有工序；</t>
  </si>
  <si>
    <t xml:space="preserve">1.预埋灌浆管、简易平台搭拆、风钻钻孔、制浆、灌浆、封孔、检查孔钻孔、压浆检查等。
2.甲方提供水泥，隧洞回填灌浆甲方只提供22kg/m²，超出的水泥量由乙方自行承担水泥费用，除甲供材外，施工机具、设备、辅材乙方自备；
</t>
  </si>
  <si>
    <r>
      <rPr>
        <sz val="9.75"/>
        <color indexed="8"/>
        <rFont val="Calibri"/>
        <family val="2"/>
      </rPr>
      <t>Φ</t>
    </r>
    <r>
      <rPr>
        <sz val="9.75"/>
        <color indexed="8"/>
        <rFont val="宋体"/>
        <family val="0"/>
      </rPr>
      <t>50固结灌浆</t>
    </r>
  </si>
  <si>
    <t>1.简易工作平台搭拆、洗孔、压水、制浆、灌浆、封孔、孔位转移。2.甲方提供水泥，隧洞回填灌浆甲方只提供80kg/m²，超出的水泥量由乙方自行承担水泥费用，除甲供材外，施工机具、设备、辅材乙方自备；</t>
  </si>
  <si>
    <t>1.回直、除锈、切筋、加工、加工场至工地运输、焊接、安装等。2.乙方负责施工期间的水平、垂直运输、转运等。
3.甲方提供钢筋，乙方负责协助卸货，除甲供材外，施工机具、设备、辅材、周转材料乙方自备；</t>
  </si>
  <si>
    <t>1.钢筋除锈、调直、切断、加工弯制、焊接、绑扎及加工场至施工场地运输；甲方提供钢筋；
2.钢筋到达施工现场后乙方负责卸货堆放保管；     
3.乙方负责施工期间的水平、垂直运输、转运等
4.除甲供材外，施工机具、设备、辅材乙方自备；</t>
  </si>
  <si>
    <t>I14钢支撑</t>
  </si>
  <si>
    <t>1.钢支撑加工、制作、安装；
2.工字钢到达施工现场后乙方负责卸货堆放保管；     
3.乙方负责施工期间的水平、垂直运输、转运等
4.甲方提供工字钢连接钢板，除甲供材外，施工机具、设备、辅材乙方自备；</t>
  </si>
  <si>
    <t>隧洞、进水塔、竖井、衬砌砼</t>
  </si>
  <si>
    <t>1.自拌混凝土，甲供砂子、碎石、水泥，定型钢模一套（隧洞用） ；
2.乙方负责施工期间的水平、垂直运输、转运等
3.除甲供材外，施工机具、设备、辅材、周转材料乙方自备；
4.工作内容包含基础面清理、模板安装拆除清理回收堆放；混凝土制备、运输、浇筑、凿毛、清洗、抹面、养护等所有工序；</t>
  </si>
  <si>
    <t>新修临时公路</t>
  </si>
  <si>
    <t>1、施工便道修筑、施工期间的维护，需满足施工要求。
2.甲方提供材料设备无。</t>
  </si>
  <si>
    <t>投标报价说明</t>
  </si>
  <si>
    <r>
      <rPr>
        <sz val="12"/>
        <color indexed="8"/>
        <rFont val="宋体"/>
        <family val="0"/>
      </rPr>
      <t>1、</t>
    </r>
    <r>
      <rPr>
        <u val="single"/>
        <sz val="12"/>
        <color indexed="10"/>
        <rFont val="宋体"/>
        <family val="0"/>
      </rPr>
      <t>本次报价为固定综合含税单价，包括完成该分项工作所需的除甲供材料和甲供机械外的其他一切费用，包括但不限于施工图优化、人工费、除甲供材料外的一切材料机械费（含进出场）、管理费、利润、规费、税金、合同内的所有安全文明施工费、工程量增减风险、材料价格涨幅风险、政策变化等风险费。施工过程中，无论市场或者乙方资质如何变化，含税单价均不做调整，税率按国家税收政策调整而调整。价格相同情况下，优先考虑专票的报价人，清单工程量为暂定工程量，最终按交工验收量结算。</t>
    </r>
    <r>
      <rPr>
        <sz val="12"/>
        <color indexed="8"/>
        <rFont val="宋体"/>
        <family val="0"/>
      </rPr>
      <t xml:space="preserve">
2、甲方为乙方配置的各种安全设备（包括安全帽33元/顶、反光背心15元/件），乙方按甲方采购价格支付给甲方，甲方在当月进度款中扣除该项费用。
3、临水、临电甲方提供接口，乙方负责安装、维护、拆除，质量满足临时用电规范，甲方只提供至二级配电箱，三级配电箱须有乙方自行购买安装。
4、乙方中标后，合同签订进场施工时必须服从甲方的管理，做到工完、料净、场清，否则甲方有权扣除安全文明施工费。                                                  
5、乙方必须保管好甲方提供的材料，严禁浪费，</t>
    </r>
    <r>
      <rPr>
        <u val="single"/>
        <sz val="12"/>
        <color indexed="10"/>
        <rFont val="宋体"/>
        <family val="0"/>
      </rPr>
      <t>超过定额损耗的，从工程结算款中扣除，用料计划由乙方在施工前报项目经理部审核</t>
    </r>
    <r>
      <rPr>
        <sz val="12"/>
        <color indexed="8"/>
        <rFont val="宋体"/>
        <family val="0"/>
      </rPr>
      <t xml:space="preserve">。
6、本次报价依据甲方发出的工程量清单进行报价，评标方式为综合评分法。                                                             
</t>
    </r>
    <r>
      <rPr>
        <u val="single"/>
        <sz val="12"/>
        <color indexed="8"/>
        <rFont val="宋体"/>
        <family val="0"/>
      </rPr>
      <t>7、</t>
    </r>
    <r>
      <rPr>
        <b/>
        <u val="single"/>
        <sz val="12"/>
        <color indexed="62"/>
        <rFont val="宋体"/>
        <family val="0"/>
      </rPr>
      <t xml:space="preserve">按月计量，按实际完成合格工程量的70%支付进度款，工程初验合格后支付至90%，工程竣工验收合格后1个月内付至总价款的97%，剩余3%留作质量保证金在质保期满后一次性无息退还，付款前中标人需提供等额增值税发票。
</t>
    </r>
    <r>
      <rPr>
        <sz val="12"/>
        <color indexed="10"/>
        <rFont val="宋体"/>
        <family val="0"/>
      </rPr>
      <t>8、招标单位不组织现场踏勘，投标单位要踏勘现场的须提前与招标单位联系，自行组织安排，报价单位须认真研究图纸和招标文件要求后报价投标，招标单位对投标单位递交的报价资料可以认为报价单位已充分熟悉图纸和招标文件要求。</t>
    </r>
    <r>
      <rPr>
        <u val="single"/>
        <sz val="12"/>
        <color indexed="10"/>
        <rFont val="宋体"/>
        <family val="0"/>
      </rPr>
      <t xml:space="preserve">
</t>
    </r>
    <r>
      <rPr>
        <sz val="12"/>
        <color indexed="8"/>
        <rFont val="宋体"/>
        <family val="0"/>
      </rPr>
      <t>9、中标后报价说明为合同有效附件。
10、投标截止时间2021年12月20日09：30分，请报价人于2021年12月20日09：30分前将投标文件原件按甲方的招标文件要求送至昆明市西山区拥金路1号云南省设计院集团建设有限公司，涉及文件包括工程量清单报价表（盖章）、公开招标响应文件填报数据一览表 、企业营业执照（复印件盖章）、施工劳务资质证书（复印件盖章）、安全生产许可证（复印件盖章）法定代表人身份证明（附：身份证复印件）、授权代理委托书（委托代理投标时）、企业信誉承诺书、投标人一般情况及财务状况表、投标人认为应提交的其他投标资料，详参招标文件。
11、招标文件解释联系方式，唐龙甲：18274699242，覃建辉：13769084798，答疑统一发送至各报价人。</t>
    </r>
  </si>
  <si>
    <r>
      <rPr>
        <sz val="20"/>
        <color indexed="8"/>
        <rFont val="宋体"/>
        <family val="0"/>
      </rPr>
      <t>南涧县拥政水库工程建设项目</t>
    </r>
    <r>
      <rPr>
        <sz val="20"/>
        <color indexed="8"/>
        <rFont val="宋体"/>
        <family val="0"/>
      </rPr>
      <t>EPC</t>
    </r>
    <r>
      <rPr>
        <sz val="20"/>
        <color indexed="8"/>
        <rFont val="宋体"/>
        <family val="0"/>
      </rPr>
      <t>导流隧洞工程量清单</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</si>
</sst>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Red]\(0.00\)"/>
  </numFmts>
  <fonts count="67">
    <font>
      <sz val="10"/>
      <color indexed="8"/>
      <name val="Arial"/>
      <family val="2"/>
    </font>
    <font>
      <sz val="11"/>
      <name val="宋体"/>
      <family val="0"/>
    </font>
    <font>
      <b/>
      <sz val="9"/>
      <color indexed="8"/>
      <name val="宋体"/>
      <family val="0"/>
    </font>
    <font>
      <sz val="9"/>
      <color indexed="8"/>
      <name val="宋体"/>
      <family val="0"/>
    </font>
    <font>
      <sz val="9.75"/>
      <color indexed="8"/>
      <name val="宋体"/>
      <family val="0"/>
    </font>
    <font>
      <sz val="9"/>
      <name val="宋体"/>
      <family val="0"/>
    </font>
    <font>
      <sz val="10"/>
      <color indexed="8"/>
      <name val="宋体"/>
      <family val="0"/>
    </font>
    <font>
      <sz val="9"/>
      <color indexed="10"/>
      <name val="宋体"/>
      <family val="0"/>
    </font>
    <font>
      <sz val="9"/>
      <color indexed="8"/>
      <name val="Calibri"/>
      <family val="2"/>
    </font>
    <font>
      <sz val="9.75"/>
      <color indexed="8"/>
      <name val="Calibri"/>
      <family val="2"/>
    </font>
    <font>
      <b/>
      <sz val="9"/>
      <name val="宋体"/>
      <family val="0"/>
    </font>
    <font>
      <sz val="12"/>
      <color indexed="8"/>
      <name val="宋体"/>
      <family val="0"/>
    </font>
    <font>
      <u val="single"/>
      <sz val="12"/>
      <color indexed="10"/>
      <name val="宋体"/>
      <family val="0"/>
    </font>
    <font>
      <u val="single"/>
      <sz val="12"/>
      <color indexed="8"/>
      <name val="宋体"/>
      <family val="0"/>
    </font>
    <font>
      <b/>
      <u val="single"/>
      <sz val="12"/>
      <color indexed="62"/>
      <name val="宋体"/>
      <family val="0"/>
    </font>
    <font>
      <sz val="12"/>
      <color indexed="10"/>
      <name val="宋体"/>
      <family val="0"/>
    </font>
    <font>
      <sz val="20"/>
      <color indexed="8"/>
      <name val="宋体"/>
      <family val="0"/>
    </font>
    <font>
      <sz val="20"/>
      <color indexed="8"/>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0"/>
      <color indexed="8"/>
      <name val="宋体"/>
      <family val="0"/>
    </font>
    <font>
      <sz val="11"/>
      <color theme="1"/>
      <name val="Calibri"/>
      <family val="0"/>
    </font>
    <font>
      <sz val="11"/>
      <color theme="0"/>
      <name val="Calibri"/>
      <family val="0"/>
    </font>
    <font>
      <sz val="9"/>
      <color theme="1"/>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Arial"/>
      <family val="2"/>
    </font>
    <font>
      <sz val="9"/>
      <color theme="1"/>
      <name val="宋体"/>
      <family val="0"/>
    </font>
    <font>
      <sz val="9"/>
      <color rgb="FFFF0000"/>
      <name val="宋体"/>
      <family val="0"/>
    </font>
    <font>
      <sz val="10"/>
      <color rgb="FF000000"/>
      <name val="宋体"/>
      <family val="0"/>
    </font>
    <font>
      <b/>
      <sz val="10"/>
      <color rgb="FF000000"/>
      <name val="宋体"/>
      <family val="0"/>
    </font>
    <font>
      <sz val="20"/>
      <color theme="1"/>
      <name val="Calibri"/>
      <family val="0"/>
    </font>
    <font>
      <sz val="12"/>
      <color theme="1"/>
      <name val="宋体"/>
      <family val="0"/>
    </font>
    <font>
      <b/>
      <sz val="9"/>
      <color rgb="FF000000"/>
      <name val="宋体"/>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rgb="FFFFFFFF"/>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medium"/>
      <right style="medium"/>
      <top style="thin"/>
      <bottom style="thin"/>
    </border>
    <border>
      <left style="medium"/>
      <right style="thin"/>
      <top style="thin"/>
      <bottom style="thin"/>
    </border>
    <border>
      <left/>
      <right/>
      <top style="thin"/>
      <bottom/>
    </border>
    <border>
      <left/>
      <right style="thin"/>
      <top style="thin"/>
      <bottom/>
    </border>
    <border>
      <left style="thin"/>
      <right/>
      <top/>
      <bottom/>
    </border>
    <border>
      <left/>
      <right style="thin"/>
      <top/>
      <bottom/>
    </border>
    <border>
      <left style="thin"/>
      <right>
        <color indexed="63"/>
      </right>
      <top>
        <color indexed="63"/>
      </top>
      <bottom style="thin"/>
    </border>
    <border>
      <left/>
      <right/>
      <top/>
      <bottom style="thin"/>
    </border>
    <border>
      <left/>
      <right style="thin"/>
      <top/>
      <bottom style="thin"/>
    </border>
    <border>
      <left style="thin"/>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0">
      <alignment/>
      <protection/>
    </xf>
    <xf numFmtId="9" fontId="0" fillId="0" borderId="0">
      <alignment/>
      <protection/>
    </xf>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20" borderId="0" applyNumberFormat="0" applyBorder="0" applyAlignment="0" applyProtection="0"/>
    <xf numFmtId="0" fontId="46" fillId="0" borderId="0" applyNumberFormat="0" applyFill="0" applyBorder="0" applyAlignment="0" applyProtection="0"/>
    <xf numFmtId="0" fontId="47" fillId="21" borderId="0" applyNumberFormat="0" applyBorder="0" applyAlignment="0" applyProtection="0"/>
    <xf numFmtId="0" fontId="48" fillId="0" borderId="4" applyNumberFormat="0" applyFill="0" applyAlignment="0" applyProtection="0"/>
    <xf numFmtId="176" fontId="0" fillId="0" borderId="0">
      <alignment/>
      <protection/>
    </xf>
    <xf numFmtId="45" fontId="0" fillId="0" borderId="0">
      <alignment/>
      <protection/>
    </xf>
    <xf numFmtId="0" fontId="49" fillId="22" borderId="5" applyNumberFormat="0" applyAlignment="0" applyProtection="0"/>
    <xf numFmtId="0" fontId="50" fillId="23"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178" fontId="0" fillId="0" borderId="0">
      <alignment/>
      <protection/>
    </xf>
    <xf numFmtId="177" fontId="0" fillId="0" borderId="0">
      <alignment/>
      <protection/>
    </xf>
    <xf numFmtId="0" fontId="54" fillId="24" borderId="0" applyNumberFormat="0" applyBorder="0" applyAlignment="0" applyProtection="0"/>
    <xf numFmtId="0" fontId="55" fillId="22" borderId="8" applyNumberFormat="0" applyAlignment="0" applyProtection="0"/>
    <xf numFmtId="0" fontId="56" fillId="25" borderId="5" applyNumberFormat="0" applyAlignment="0" applyProtection="0"/>
    <xf numFmtId="0" fontId="57" fillId="0" borderId="0" applyNumberFormat="0" applyFill="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0" fillId="32" borderId="9" applyNumberFormat="0" applyFont="0" applyAlignment="0" applyProtection="0"/>
  </cellStyleXfs>
  <cellXfs count="81">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0" borderId="0" xfId="0" applyFill="1" applyAlignment="1">
      <alignment/>
    </xf>
    <xf numFmtId="0" fontId="0" fillId="0" borderId="0" xfId="0" applyFill="1" applyAlignment="1">
      <alignment horizontal="center" vertical="center"/>
    </xf>
    <xf numFmtId="0" fontId="58" fillId="0" borderId="0" xfId="0" applyFont="1" applyFill="1" applyAlignment="1">
      <alignment horizontal="center" vertical="center"/>
    </xf>
    <xf numFmtId="179" fontId="0" fillId="0" borderId="0" xfId="0" applyNumberFormat="1" applyFill="1" applyAlignment="1">
      <alignment horizontal="center" vertical="center"/>
    </xf>
    <xf numFmtId="0" fontId="59" fillId="33" borderId="10" xfId="0" applyFont="1" applyFill="1" applyBorder="1" applyAlignment="1">
      <alignment horizontal="center" vertical="center"/>
    </xf>
    <xf numFmtId="4" fontId="59" fillId="33" borderId="10" xfId="0" applyNumberFormat="1" applyFont="1" applyFill="1" applyBorder="1" applyAlignment="1">
      <alignment horizontal="center" vertical="center"/>
    </xf>
    <xf numFmtId="49" fontId="3" fillId="34" borderId="10" xfId="0" applyNumberFormat="1" applyFont="1" applyFill="1" applyBorder="1" applyAlignment="1">
      <alignment horizontal="center" vertical="center"/>
    </xf>
    <xf numFmtId="0" fontId="3" fillId="34" borderId="10" xfId="0" applyFont="1" applyFill="1" applyBorder="1" applyAlignment="1">
      <alignment horizontal="left" vertical="center" wrapText="1" shrinkToFit="1"/>
    </xf>
    <xf numFmtId="3" fontId="3" fillId="34" borderId="10" xfId="0" applyNumberFormat="1" applyFont="1" applyFill="1" applyBorder="1" applyAlignment="1">
      <alignment horizontal="center" vertical="center"/>
    </xf>
    <xf numFmtId="2" fontId="3" fillId="34" borderId="10" xfId="0" applyNumberFormat="1" applyFont="1" applyFill="1" applyBorder="1" applyAlignment="1">
      <alignment horizontal="center" vertical="center"/>
    </xf>
    <xf numFmtId="2" fontId="59" fillId="34" borderId="10" xfId="0" applyNumberFormat="1" applyFont="1" applyFill="1" applyBorder="1" applyAlignment="1">
      <alignment horizontal="center" vertical="center"/>
    </xf>
    <xf numFmtId="49" fontId="3" fillId="35" borderId="10" xfId="0" applyNumberFormat="1" applyFont="1" applyFill="1" applyBorder="1" applyAlignment="1">
      <alignment horizontal="center" vertical="center"/>
    </xf>
    <xf numFmtId="0" fontId="3" fillId="35" borderId="10" xfId="0" applyFont="1" applyFill="1" applyBorder="1" applyAlignment="1">
      <alignment horizontal="left" vertical="center" wrapText="1" shrinkToFit="1"/>
    </xf>
    <xf numFmtId="3" fontId="3" fillId="35" borderId="10" xfId="0" applyNumberFormat="1" applyFont="1" applyFill="1" applyBorder="1" applyAlignment="1">
      <alignment horizontal="center" vertical="center"/>
    </xf>
    <xf numFmtId="2" fontId="3" fillId="35" borderId="10" xfId="0" applyNumberFormat="1" applyFont="1" applyFill="1" applyBorder="1" applyAlignment="1">
      <alignment horizontal="center" vertical="center"/>
    </xf>
    <xf numFmtId="2" fontId="59" fillId="35"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0" fontId="3" fillId="0" borderId="10" xfId="0" applyFont="1" applyFill="1" applyBorder="1" applyAlignment="1">
      <alignment horizontal="left" vertical="center" wrapText="1" shrinkToFit="1"/>
    </xf>
    <xf numFmtId="3" fontId="3" fillId="0" borderId="10"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xf>
    <xf numFmtId="2" fontId="59" fillId="0" borderId="10" xfId="0" applyNumberFormat="1" applyFont="1" applyFill="1" applyBorder="1" applyAlignment="1">
      <alignment horizontal="center" vertical="center"/>
    </xf>
    <xf numFmtId="3" fontId="3" fillId="0" borderId="10" xfId="0" applyNumberFormat="1" applyFont="1" applyFill="1" applyBorder="1" applyAlignment="1">
      <alignment horizontal="left" vertical="top" wrapText="1"/>
    </xf>
    <xf numFmtId="3" fontId="3" fillId="0" borderId="10" xfId="0" applyNumberFormat="1" applyFont="1" applyFill="1" applyBorder="1" applyAlignment="1">
      <alignment horizontal="center" vertical="center" wrapText="1"/>
    </xf>
    <xf numFmtId="2" fontId="3" fillId="36" borderId="10" xfId="0" applyNumberFormat="1" applyFont="1" applyFill="1" applyBorder="1" applyAlignment="1">
      <alignment horizontal="center" vertical="center"/>
    </xf>
    <xf numFmtId="0" fontId="4" fillId="0" borderId="10" xfId="0" applyFont="1" applyBorder="1" applyAlignment="1">
      <alignment horizontal="left" vertical="center" wrapText="1"/>
    </xf>
    <xf numFmtId="3" fontId="3" fillId="36"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xf>
    <xf numFmtId="0" fontId="4" fillId="0" borderId="10" xfId="0" applyFont="1" applyBorder="1" applyAlignment="1">
      <alignment horizontal="left" vertical="center"/>
    </xf>
    <xf numFmtId="0" fontId="46" fillId="0" borderId="10" xfId="41" applyFont="1" applyBorder="1" applyAlignment="1">
      <alignment horizontal="left" vertical="center"/>
    </xf>
    <xf numFmtId="2" fontId="5" fillId="0" borderId="10" xfId="0" applyNumberFormat="1" applyFont="1" applyFill="1" applyBorder="1" applyAlignment="1">
      <alignment horizontal="center" vertical="center"/>
    </xf>
    <xf numFmtId="2" fontId="60" fillId="0" borderId="10" xfId="0" applyNumberFormat="1" applyFont="1" applyFill="1" applyBorder="1" applyAlignment="1">
      <alignment horizontal="center" vertical="center"/>
    </xf>
    <xf numFmtId="179" fontId="59" fillId="33" borderId="10" xfId="0" applyNumberFormat="1" applyFont="1" applyFill="1" applyBorder="1" applyAlignment="1">
      <alignment horizontal="center" vertical="center"/>
    </xf>
    <xf numFmtId="0" fontId="0" fillId="33" borderId="10" xfId="0" applyFill="1" applyBorder="1" applyAlignment="1">
      <alignment/>
    </xf>
    <xf numFmtId="179" fontId="3" fillId="34" borderId="10" xfId="0" applyNumberFormat="1" applyFont="1" applyFill="1" applyBorder="1" applyAlignment="1">
      <alignment horizontal="center" vertical="center"/>
    </xf>
    <xf numFmtId="0" fontId="3" fillId="34" borderId="10" xfId="0" applyFont="1" applyFill="1" applyBorder="1" applyAlignment="1">
      <alignment horizontal="center" vertical="center" wrapText="1" shrinkToFit="1"/>
    </xf>
    <xf numFmtId="0" fontId="0" fillId="34" borderId="10" xfId="0" applyFill="1" applyBorder="1" applyAlignment="1">
      <alignment/>
    </xf>
    <xf numFmtId="179" fontId="3" fillId="35" borderId="10" xfId="0" applyNumberFormat="1" applyFont="1" applyFill="1" applyBorder="1" applyAlignment="1">
      <alignment horizontal="center" vertical="center"/>
    </xf>
    <xf numFmtId="0" fontId="3" fillId="35" borderId="10" xfId="0" applyFont="1" applyFill="1" applyBorder="1" applyAlignment="1">
      <alignment horizontal="center" vertical="center" wrapText="1" shrinkToFit="1"/>
    </xf>
    <xf numFmtId="0" fontId="0" fillId="35" borderId="10" xfId="0" applyFill="1" applyBorder="1" applyAlignment="1">
      <alignment/>
    </xf>
    <xf numFmtId="179"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shrinkToFit="1"/>
    </xf>
    <xf numFmtId="0" fontId="0" fillId="0" borderId="10" xfId="0" applyFill="1" applyBorder="1" applyAlignment="1">
      <alignment/>
    </xf>
    <xf numFmtId="0" fontId="0" fillId="0" borderId="10" xfId="0" applyFill="1" applyBorder="1" applyAlignment="1">
      <alignment horizontal="center" vertical="center"/>
    </xf>
    <xf numFmtId="0" fontId="61" fillId="0" borderId="0" xfId="0" applyFont="1" applyFill="1" applyAlignment="1">
      <alignment horizontal="center" vertical="center"/>
    </xf>
    <xf numFmtId="3" fontId="3" fillId="36" borderId="10" xfId="0" applyNumberFormat="1" applyFont="1" applyFill="1" applyBorder="1" applyAlignment="1">
      <alignment horizontal="center" vertical="center"/>
    </xf>
    <xf numFmtId="3" fontId="3" fillId="0" borderId="10" xfId="0" applyNumberFormat="1" applyFont="1" applyFill="1" applyBorder="1" applyAlignment="1">
      <alignment horizontal="left" vertical="top" wrapText="1"/>
    </xf>
    <xf numFmtId="0" fontId="4" fillId="0" borderId="10" xfId="0" applyFont="1" applyBorder="1" applyAlignment="1">
      <alignment horizontal="left" vertical="center" wrapText="1"/>
    </xf>
    <xf numFmtId="0" fontId="4" fillId="0" borderId="10" xfId="0" applyFont="1" applyBorder="1" applyAlignment="1">
      <alignment horizontal="left" vertical="center"/>
    </xf>
    <xf numFmtId="0" fontId="4" fillId="0" borderId="10" xfId="0" applyFont="1" applyFill="1" applyBorder="1" applyAlignment="1">
      <alignment horizontal="left" vertical="center"/>
    </xf>
    <xf numFmtId="3" fontId="3"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xf>
    <xf numFmtId="0" fontId="4" fillId="0" borderId="10" xfId="0" applyFont="1" applyFill="1" applyBorder="1" applyAlignment="1">
      <alignment horizontal="left" vertical="center" wrapText="1"/>
    </xf>
    <xf numFmtId="0" fontId="3" fillId="0" borderId="10" xfId="0" applyFont="1" applyFill="1" applyBorder="1" applyAlignment="1">
      <alignment horizontal="left" vertical="center" wrapText="1" shrinkToFit="1"/>
    </xf>
    <xf numFmtId="0" fontId="62" fillId="0" borderId="10" xfId="0" applyFont="1" applyBorder="1" applyAlignment="1">
      <alignment horizontal="center" vertical="center" wrapText="1"/>
    </xf>
    <xf numFmtId="0" fontId="62" fillId="37" borderId="10" xfId="0" applyFont="1" applyFill="1" applyBorder="1" applyAlignment="1">
      <alignment horizontal="center" vertical="center" wrapText="1"/>
    </xf>
    <xf numFmtId="0" fontId="63" fillId="0" borderId="11" xfId="33" applyFont="1" applyBorder="1" applyAlignment="1">
      <alignment horizontal="center" vertical="center"/>
      <protection/>
    </xf>
    <xf numFmtId="0" fontId="63" fillId="0" borderId="12" xfId="33" applyFont="1" applyBorder="1" applyAlignment="1">
      <alignment horizontal="center" vertical="center"/>
      <protection/>
    </xf>
    <xf numFmtId="0" fontId="63" fillId="0" borderId="13" xfId="33" applyFont="1" applyBorder="1" applyAlignment="1">
      <alignment horizontal="center" vertical="center"/>
      <protection/>
    </xf>
    <xf numFmtId="0" fontId="64" fillId="0" borderId="14" xfId="0" applyFont="1" applyBorder="1" applyAlignment="1">
      <alignment horizontal="left" vertical="top"/>
    </xf>
    <xf numFmtId="0" fontId="64" fillId="0" borderId="15" xfId="0" applyFont="1" applyBorder="1" applyAlignment="1">
      <alignment horizontal="left" vertical="top"/>
    </xf>
    <xf numFmtId="0" fontId="64" fillId="0" borderId="16" xfId="0" applyFont="1" applyBorder="1" applyAlignment="1">
      <alignment horizontal="left" vertical="top"/>
    </xf>
    <xf numFmtId="0" fontId="64" fillId="0" borderId="0" xfId="0" applyFont="1" applyAlignment="1">
      <alignment horizontal="left" vertical="top"/>
    </xf>
    <xf numFmtId="0" fontId="64" fillId="0" borderId="17" xfId="0" applyFont="1" applyBorder="1" applyAlignment="1">
      <alignment horizontal="left" vertical="top"/>
    </xf>
    <xf numFmtId="0" fontId="64" fillId="0" borderId="18" xfId="0" applyFont="1" applyBorder="1" applyAlignment="1">
      <alignment horizontal="left" vertical="top"/>
    </xf>
    <xf numFmtId="0" fontId="64" fillId="0" borderId="19" xfId="0" applyFont="1" applyBorder="1" applyAlignment="1">
      <alignment horizontal="left" vertical="top"/>
    </xf>
    <xf numFmtId="0" fontId="64" fillId="0" borderId="20" xfId="0" applyFont="1" applyBorder="1" applyAlignment="1">
      <alignment horizontal="left" vertical="top"/>
    </xf>
    <xf numFmtId="0" fontId="6" fillId="0" borderId="0" xfId="0" applyFont="1" applyFill="1" applyAlignment="1">
      <alignment horizontal="center"/>
    </xf>
    <xf numFmtId="0" fontId="6" fillId="0" borderId="0" xfId="0" applyFont="1" applyFill="1" applyAlignment="1">
      <alignment horizontal="center"/>
    </xf>
    <xf numFmtId="0" fontId="62" fillId="37"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17" fillId="0" borderId="19" xfId="0" applyFont="1" applyFill="1" applyBorder="1" applyAlignment="1">
      <alignment horizontal="center" vertical="center"/>
    </xf>
    <xf numFmtId="0" fontId="62" fillId="0" borderId="10" xfId="0" applyFont="1" applyBorder="1" applyAlignment="1">
      <alignment horizontal="center" vertical="center" wrapText="1"/>
    </xf>
    <xf numFmtId="0" fontId="65" fillId="0" borderId="10" xfId="0" applyFont="1" applyFill="1" applyBorder="1" applyAlignment="1">
      <alignment horizontal="center" vertical="center"/>
    </xf>
    <xf numFmtId="0" fontId="64" fillId="0" borderId="21" xfId="0" applyFont="1" applyBorder="1" applyAlignment="1">
      <alignment horizontal="left" vertical="top" wrapText="1"/>
    </xf>
    <xf numFmtId="3" fontId="3" fillId="0" borderId="10" xfId="0" applyNumberFormat="1" applyFont="1" applyFill="1" applyBorder="1" applyAlignment="1">
      <alignment horizontal="left" vertical="top" wrapText="1"/>
    </xf>
    <xf numFmtId="0" fontId="16" fillId="0" borderId="19" xfId="0" applyFont="1" applyFill="1" applyBorder="1" applyAlignment="1">
      <alignment horizontal="center" vertical="center"/>
    </xf>
    <xf numFmtId="0" fontId="2" fillId="0" borderId="10" xfId="0" applyFont="1" applyFill="1" applyBorder="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Normal" xfId="33"/>
    <cellStyle name="Percent" xfId="34"/>
    <cellStyle name="标题" xfId="35"/>
    <cellStyle name="标题 1" xfId="36"/>
    <cellStyle name="标题 2" xfId="37"/>
    <cellStyle name="标题 3" xfId="38"/>
    <cellStyle name="标题 4" xfId="39"/>
    <cellStyle name="差"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38050;&#31563;&#32593;&#934;25@0.2m&#215;0.2m"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6"/>
  <sheetViews>
    <sheetView zoomScalePageLayoutView="0" workbookViewId="0" topLeftCell="A8">
      <selection activeCell="A1" sqref="A1:J16"/>
    </sheetView>
  </sheetViews>
  <sheetFormatPr defaultColWidth="8.00390625" defaultRowHeight="12.75"/>
  <sheetData>
    <row r="1" spans="1:10" ht="25.5">
      <c r="A1" s="59" t="s">
        <v>101</v>
      </c>
      <c r="B1" s="60"/>
      <c r="C1" s="60"/>
      <c r="D1" s="60"/>
      <c r="E1" s="60"/>
      <c r="F1" s="60"/>
      <c r="G1" s="60"/>
      <c r="H1" s="60"/>
      <c r="I1" s="60"/>
      <c r="J1" s="61"/>
    </row>
    <row r="2" spans="1:10" ht="30" customHeight="1">
      <c r="A2" s="77" t="s">
        <v>102</v>
      </c>
      <c r="B2" s="62"/>
      <c r="C2" s="62"/>
      <c r="D2" s="62"/>
      <c r="E2" s="62"/>
      <c r="F2" s="62"/>
      <c r="G2" s="62"/>
      <c r="H2" s="62"/>
      <c r="I2" s="62"/>
      <c r="J2" s="63"/>
    </row>
    <row r="3" spans="1:10" ht="30" customHeight="1">
      <c r="A3" s="64"/>
      <c r="B3" s="65"/>
      <c r="C3" s="65"/>
      <c r="D3" s="65"/>
      <c r="E3" s="65"/>
      <c r="F3" s="65"/>
      <c r="G3" s="65"/>
      <c r="H3" s="65"/>
      <c r="I3" s="65"/>
      <c r="J3" s="66"/>
    </row>
    <row r="4" spans="1:10" ht="30" customHeight="1">
      <c r="A4" s="64"/>
      <c r="B4" s="65"/>
      <c r="C4" s="65"/>
      <c r="D4" s="65"/>
      <c r="E4" s="65"/>
      <c r="F4" s="65"/>
      <c r="G4" s="65"/>
      <c r="H4" s="65"/>
      <c r="I4" s="65"/>
      <c r="J4" s="66"/>
    </row>
    <row r="5" spans="1:10" ht="30" customHeight="1">
      <c r="A5" s="64"/>
      <c r="B5" s="65"/>
      <c r="C5" s="65"/>
      <c r="D5" s="65"/>
      <c r="E5" s="65"/>
      <c r="F5" s="65"/>
      <c r="G5" s="65"/>
      <c r="H5" s="65"/>
      <c r="I5" s="65"/>
      <c r="J5" s="66"/>
    </row>
    <row r="6" spans="1:10" ht="30" customHeight="1">
      <c r="A6" s="64"/>
      <c r="B6" s="65"/>
      <c r="C6" s="65"/>
      <c r="D6" s="65"/>
      <c r="E6" s="65"/>
      <c r="F6" s="65"/>
      <c r="G6" s="65"/>
      <c r="H6" s="65"/>
      <c r="I6" s="65"/>
      <c r="J6" s="66"/>
    </row>
    <row r="7" spans="1:10" ht="30" customHeight="1">
      <c r="A7" s="64"/>
      <c r="B7" s="65"/>
      <c r="C7" s="65"/>
      <c r="D7" s="65"/>
      <c r="E7" s="65"/>
      <c r="F7" s="65"/>
      <c r="G7" s="65"/>
      <c r="H7" s="65"/>
      <c r="I7" s="65"/>
      <c r="J7" s="66"/>
    </row>
    <row r="8" spans="1:10" ht="30" customHeight="1">
      <c r="A8" s="64"/>
      <c r="B8" s="65"/>
      <c r="C8" s="65"/>
      <c r="D8" s="65"/>
      <c r="E8" s="65"/>
      <c r="F8" s="65"/>
      <c r="G8" s="65"/>
      <c r="H8" s="65"/>
      <c r="I8" s="65"/>
      <c r="J8" s="66"/>
    </row>
    <row r="9" spans="1:10" ht="30" customHeight="1">
      <c r="A9" s="64"/>
      <c r="B9" s="65"/>
      <c r="C9" s="65"/>
      <c r="D9" s="65"/>
      <c r="E9" s="65"/>
      <c r="F9" s="65"/>
      <c r="G9" s="65"/>
      <c r="H9" s="65"/>
      <c r="I9" s="65"/>
      <c r="J9" s="66"/>
    </row>
    <row r="10" spans="1:10" ht="30" customHeight="1">
      <c r="A10" s="64"/>
      <c r="B10" s="65"/>
      <c r="C10" s="65"/>
      <c r="D10" s="65"/>
      <c r="E10" s="65"/>
      <c r="F10" s="65"/>
      <c r="G10" s="65"/>
      <c r="H10" s="65"/>
      <c r="I10" s="65"/>
      <c r="J10" s="66"/>
    </row>
    <row r="11" spans="1:10" ht="30" customHeight="1">
      <c r="A11" s="64"/>
      <c r="B11" s="65"/>
      <c r="C11" s="65"/>
      <c r="D11" s="65"/>
      <c r="E11" s="65"/>
      <c r="F11" s="65"/>
      <c r="G11" s="65"/>
      <c r="H11" s="65"/>
      <c r="I11" s="65"/>
      <c r="J11" s="66"/>
    </row>
    <row r="12" spans="1:10" ht="30" customHeight="1">
      <c r="A12" s="64"/>
      <c r="B12" s="65"/>
      <c r="C12" s="65"/>
      <c r="D12" s="65"/>
      <c r="E12" s="65"/>
      <c r="F12" s="65"/>
      <c r="G12" s="65"/>
      <c r="H12" s="65"/>
      <c r="I12" s="65"/>
      <c r="J12" s="66"/>
    </row>
    <row r="13" spans="1:10" ht="30" customHeight="1">
      <c r="A13" s="64"/>
      <c r="B13" s="65"/>
      <c r="C13" s="65"/>
      <c r="D13" s="65"/>
      <c r="E13" s="65"/>
      <c r="F13" s="65"/>
      <c r="G13" s="65"/>
      <c r="H13" s="65"/>
      <c r="I13" s="65"/>
      <c r="J13" s="66"/>
    </row>
    <row r="14" spans="1:10" ht="30" customHeight="1">
      <c r="A14" s="64"/>
      <c r="B14" s="65"/>
      <c r="C14" s="65"/>
      <c r="D14" s="65"/>
      <c r="E14" s="65"/>
      <c r="F14" s="65"/>
      <c r="G14" s="65"/>
      <c r="H14" s="65"/>
      <c r="I14" s="65"/>
      <c r="J14" s="66"/>
    </row>
    <row r="15" spans="1:10" ht="30" customHeight="1">
      <c r="A15" s="64"/>
      <c r="B15" s="65"/>
      <c r="C15" s="65"/>
      <c r="D15" s="65"/>
      <c r="E15" s="65"/>
      <c r="F15" s="65"/>
      <c r="G15" s="65"/>
      <c r="H15" s="65"/>
      <c r="I15" s="65"/>
      <c r="J15" s="66"/>
    </row>
    <row r="16" spans="1:10" ht="135" customHeight="1">
      <c r="A16" s="67"/>
      <c r="B16" s="68"/>
      <c r="C16" s="68"/>
      <c r="D16" s="68"/>
      <c r="E16" s="68"/>
      <c r="F16" s="68"/>
      <c r="G16" s="68"/>
      <c r="H16" s="68"/>
      <c r="I16" s="68"/>
      <c r="J16" s="69"/>
    </row>
  </sheetData>
  <sheetProtection/>
  <mergeCells count="2">
    <mergeCell ref="A1:J1"/>
    <mergeCell ref="A2:J1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67"/>
  <sheetViews>
    <sheetView tabSelected="1" zoomScale="85" zoomScaleNormal="85" workbookViewId="0" topLeftCell="A1">
      <pane xSplit="9" ySplit="5" topLeftCell="J23" activePane="bottomRight" state="frozen"/>
      <selection pane="topLeft" activeCell="A1" sqref="A1"/>
      <selection pane="topRight" activeCell="A1" sqref="A1"/>
      <selection pane="bottomLeft" activeCell="A1" sqref="A1"/>
      <selection pane="bottomRight" activeCell="J24" sqref="J24"/>
    </sheetView>
  </sheetViews>
  <sheetFormatPr defaultColWidth="9.00390625" defaultRowHeight="12.75" outlineLevelRow="1"/>
  <cols>
    <col min="1" max="1" width="8.00390625" style="4" customWidth="1"/>
    <col min="2" max="2" width="15.28125" style="4" customWidth="1"/>
    <col min="3" max="3" width="5.00390625" style="5" customWidth="1"/>
    <col min="4" max="4" width="52.00390625" style="5" customWidth="1"/>
    <col min="5" max="5" width="14.140625" style="5" customWidth="1"/>
    <col min="6" max="6" width="10.8515625" style="5" customWidth="1"/>
    <col min="7" max="7" width="8.7109375" style="5" customWidth="1"/>
    <col min="8" max="8" width="14.00390625" style="6" bestFit="1" customWidth="1"/>
    <col min="9" max="9" width="12.28125" style="7" bestFit="1" customWidth="1"/>
    <col min="10" max="10" width="24.00390625" style="5" customWidth="1"/>
    <col min="11" max="16384" width="9.00390625" style="4" customWidth="1"/>
  </cols>
  <sheetData>
    <row r="1" spans="1:13" ht="42.75" customHeight="1">
      <c r="A1" s="79" t="s">
        <v>103</v>
      </c>
      <c r="B1" s="74"/>
      <c r="C1" s="74"/>
      <c r="D1" s="74"/>
      <c r="E1" s="74"/>
      <c r="F1" s="74"/>
      <c r="G1" s="74"/>
      <c r="H1" s="74"/>
      <c r="I1" s="74"/>
      <c r="J1" s="74"/>
      <c r="K1" s="74"/>
      <c r="L1" s="74"/>
      <c r="M1" s="74"/>
    </row>
    <row r="2" spans="1:13" ht="19.5" customHeight="1">
      <c r="A2" s="73" t="s">
        <v>0</v>
      </c>
      <c r="B2" s="73" t="s">
        <v>1</v>
      </c>
      <c r="C2" s="73" t="s">
        <v>2</v>
      </c>
      <c r="D2" s="73" t="s">
        <v>3</v>
      </c>
      <c r="E2" s="80" t="s">
        <v>4</v>
      </c>
      <c r="F2" s="75" t="s">
        <v>5</v>
      </c>
      <c r="G2" s="72" t="s">
        <v>6</v>
      </c>
      <c r="H2" s="72"/>
      <c r="I2" s="72" t="s">
        <v>7</v>
      </c>
      <c r="J2" s="75" t="s">
        <v>8</v>
      </c>
      <c r="K2" s="75" t="s">
        <v>9</v>
      </c>
      <c r="L2" s="75" t="s">
        <v>10</v>
      </c>
      <c r="M2" s="76" t="s">
        <v>11</v>
      </c>
    </row>
    <row r="3" spans="1:13" ht="19.5" customHeight="1">
      <c r="A3" s="73"/>
      <c r="B3" s="73"/>
      <c r="C3" s="73"/>
      <c r="D3" s="73"/>
      <c r="E3" s="80"/>
      <c r="F3" s="75"/>
      <c r="G3" s="58" t="s">
        <v>12</v>
      </c>
      <c r="H3" s="58" t="s">
        <v>13</v>
      </c>
      <c r="I3" s="72"/>
      <c r="J3" s="75"/>
      <c r="K3" s="75"/>
      <c r="L3" s="75"/>
      <c r="M3" s="76"/>
    </row>
    <row r="4" spans="1:13" ht="24" customHeight="1">
      <c r="A4" s="73"/>
      <c r="B4" s="73"/>
      <c r="C4" s="73"/>
      <c r="D4" s="73"/>
      <c r="E4" s="80"/>
      <c r="F4" s="57" t="s">
        <v>14</v>
      </c>
      <c r="G4" s="58" t="s">
        <v>15</v>
      </c>
      <c r="H4" s="58" t="s">
        <v>16</v>
      </c>
      <c r="I4" s="58" t="s">
        <v>17</v>
      </c>
      <c r="J4" s="57" t="s">
        <v>18</v>
      </c>
      <c r="K4" s="57" t="s">
        <v>19</v>
      </c>
      <c r="L4" s="57" t="s">
        <v>20</v>
      </c>
      <c r="M4" s="76"/>
    </row>
    <row r="5" spans="1:13" s="1" customFormat="1" ht="19.5" customHeight="1">
      <c r="A5" s="8" t="s">
        <v>21</v>
      </c>
      <c r="B5" s="8" t="s">
        <v>22</v>
      </c>
      <c r="C5" s="8"/>
      <c r="D5" s="8"/>
      <c r="E5" s="8"/>
      <c r="F5" s="8"/>
      <c r="G5" s="8"/>
      <c r="H5" s="9"/>
      <c r="I5" s="35"/>
      <c r="J5" s="8"/>
      <c r="K5" s="36"/>
      <c r="L5" s="36"/>
      <c r="M5" s="36"/>
    </row>
    <row r="6" spans="1:13" s="2" customFormat="1" ht="19.5" customHeight="1">
      <c r="A6" s="10" t="s">
        <v>23</v>
      </c>
      <c r="B6" s="11" t="s">
        <v>24</v>
      </c>
      <c r="C6" s="12" t="s">
        <v>25</v>
      </c>
      <c r="D6" s="12"/>
      <c r="E6" s="12"/>
      <c r="F6" s="13"/>
      <c r="G6" s="13"/>
      <c r="H6" s="14"/>
      <c r="I6" s="37"/>
      <c r="J6" s="38" t="s">
        <v>25</v>
      </c>
      <c r="K6" s="39"/>
      <c r="L6" s="39"/>
      <c r="M6" s="39"/>
    </row>
    <row r="7" spans="1:13" s="3" customFormat="1" ht="19.5" customHeight="1">
      <c r="A7" s="15" t="s">
        <v>26</v>
      </c>
      <c r="B7" s="16" t="s">
        <v>27</v>
      </c>
      <c r="C7" s="17" t="s">
        <v>25</v>
      </c>
      <c r="D7" s="17"/>
      <c r="E7" s="17"/>
      <c r="F7" s="18"/>
      <c r="G7" s="18"/>
      <c r="H7" s="19"/>
      <c r="I7" s="40"/>
      <c r="J7" s="41" t="s">
        <v>25</v>
      </c>
      <c r="K7" s="42"/>
      <c r="L7" s="42"/>
      <c r="M7" s="42"/>
    </row>
    <row r="8" spans="1:13" ht="19.5" customHeight="1">
      <c r="A8" s="20" t="s">
        <v>28</v>
      </c>
      <c r="B8" s="21" t="s">
        <v>27</v>
      </c>
      <c r="C8" s="22" t="s">
        <v>25</v>
      </c>
      <c r="D8" s="22"/>
      <c r="E8" s="22"/>
      <c r="F8" s="23"/>
      <c r="G8" s="23"/>
      <c r="H8" s="24"/>
      <c r="I8" s="43"/>
      <c r="J8" s="44" t="s">
        <v>25</v>
      </c>
      <c r="K8" s="45"/>
      <c r="L8" s="45"/>
      <c r="M8" s="45"/>
    </row>
    <row r="9" spans="1:13" ht="39" customHeight="1" outlineLevel="1">
      <c r="A9" s="20"/>
      <c r="B9" s="21" t="s">
        <v>29</v>
      </c>
      <c r="C9" s="22" t="s">
        <v>30</v>
      </c>
      <c r="D9" s="25" t="s">
        <v>31</v>
      </c>
      <c r="E9" s="26" t="s">
        <v>32</v>
      </c>
      <c r="F9" s="23">
        <f>950+917+535+220</f>
        <v>2622</v>
      </c>
      <c r="G9" s="23"/>
      <c r="H9" s="24"/>
      <c r="I9" s="43"/>
      <c r="J9" s="44" t="s">
        <v>33</v>
      </c>
      <c r="K9" s="45"/>
      <c r="L9" s="45"/>
      <c r="M9" s="45"/>
    </row>
    <row r="10" spans="1:13" ht="35.25" customHeight="1" outlineLevel="1">
      <c r="A10" s="20"/>
      <c r="B10" s="21" t="s">
        <v>34</v>
      </c>
      <c r="C10" s="22" t="s">
        <v>30</v>
      </c>
      <c r="D10" s="25" t="s">
        <v>35</v>
      </c>
      <c r="E10" s="26" t="s">
        <v>32</v>
      </c>
      <c r="F10" s="23">
        <f>420+385</f>
        <v>805</v>
      </c>
      <c r="G10" s="23"/>
      <c r="H10" s="24"/>
      <c r="I10" s="43"/>
      <c r="J10" s="44" t="s">
        <v>36</v>
      </c>
      <c r="K10" s="45"/>
      <c r="L10" s="45"/>
      <c r="M10" s="45"/>
    </row>
    <row r="11" spans="1:13" ht="66.75" customHeight="1" outlineLevel="1">
      <c r="A11" s="20"/>
      <c r="B11" s="21" t="s">
        <v>37</v>
      </c>
      <c r="C11" s="22" t="s">
        <v>30</v>
      </c>
      <c r="D11" s="49" t="s">
        <v>78</v>
      </c>
      <c r="E11" s="26" t="s">
        <v>38</v>
      </c>
      <c r="F11" s="23">
        <v>3700</v>
      </c>
      <c r="G11" s="23"/>
      <c r="H11" s="24"/>
      <c r="I11" s="43"/>
      <c r="J11" s="46"/>
      <c r="K11" s="45"/>
      <c r="L11" s="45"/>
      <c r="M11" s="45"/>
    </row>
    <row r="12" spans="1:13" ht="70.5" customHeight="1" outlineLevel="1">
      <c r="A12" s="20"/>
      <c r="B12" s="21" t="s">
        <v>39</v>
      </c>
      <c r="C12" s="22" t="s">
        <v>30</v>
      </c>
      <c r="D12" s="25" t="s">
        <v>40</v>
      </c>
      <c r="E12" s="26" t="s">
        <v>38</v>
      </c>
      <c r="F12" s="23">
        <v>1500</v>
      </c>
      <c r="G12" s="23"/>
      <c r="H12" s="24"/>
      <c r="I12" s="43"/>
      <c r="J12" s="44" t="s">
        <v>41</v>
      </c>
      <c r="K12" s="45"/>
      <c r="L12" s="45"/>
      <c r="M12" s="45"/>
    </row>
    <row r="13" spans="1:13" ht="45.75" customHeight="1" outlineLevel="1">
      <c r="A13" s="20"/>
      <c r="B13" s="21" t="s">
        <v>42</v>
      </c>
      <c r="C13" s="22" t="s">
        <v>43</v>
      </c>
      <c r="D13" s="78" t="s">
        <v>79</v>
      </c>
      <c r="E13" s="26" t="s">
        <v>32</v>
      </c>
      <c r="F13" s="23">
        <v>20</v>
      </c>
      <c r="G13" s="27"/>
      <c r="H13" s="24"/>
      <c r="I13" s="43"/>
      <c r="J13" s="44"/>
      <c r="K13" s="45"/>
      <c r="L13" s="45"/>
      <c r="M13" s="45"/>
    </row>
    <row r="14" spans="1:13" ht="51" customHeight="1" outlineLevel="1">
      <c r="A14" s="20"/>
      <c r="B14" s="21" t="s">
        <v>45</v>
      </c>
      <c r="C14" s="22" t="s">
        <v>43</v>
      </c>
      <c r="D14" s="25" t="s">
        <v>44</v>
      </c>
      <c r="E14" s="26" t="s">
        <v>32</v>
      </c>
      <c r="F14" s="23">
        <f>137+12+20+24</f>
        <v>193</v>
      </c>
      <c r="G14" s="27"/>
      <c r="H14" s="24"/>
      <c r="I14" s="43"/>
      <c r="J14" s="44" t="s">
        <v>25</v>
      </c>
      <c r="K14" s="45"/>
      <c r="L14" s="45"/>
      <c r="M14" s="45"/>
    </row>
    <row r="15" spans="1:13" ht="62.25" customHeight="1" outlineLevel="1">
      <c r="A15" s="20"/>
      <c r="B15" s="28" t="s">
        <v>46</v>
      </c>
      <c r="C15" s="48" t="s">
        <v>77</v>
      </c>
      <c r="D15" s="25" t="s">
        <v>47</v>
      </c>
      <c r="E15" s="26" t="s">
        <v>32</v>
      </c>
      <c r="F15" s="23">
        <v>4725</v>
      </c>
      <c r="G15" s="23"/>
      <c r="H15" s="24"/>
      <c r="I15" s="43"/>
      <c r="J15" s="44" t="s">
        <v>25</v>
      </c>
      <c r="K15" s="45"/>
      <c r="L15" s="45"/>
      <c r="M15" s="45"/>
    </row>
    <row r="16" spans="1:13" ht="66" customHeight="1" outlineLevel="1">
      <c r="A16" s="20"/>
      <c r="B16" s="28" t="s">
        <v>48</v>
      </c>
      <c r="C16" s="22" t="s">
        <v>49</v>
      </c>
      <c r="D16" s="49" t="s">
        <v>80</v>
      </c>
      <c r="E16" s="26" t="s">
        <v>32</v>
      </c>
      <c r="F16" s="23">
        <f>88+36+247+35</f>
        <v>406</v>
      </c>
      <c r="G16" s="23"/>
      <c r="H16" s="24"/>
      <c r="I16" s="43"/>
      <c r="J16" s="44"/>
      <c r="K16" s="45"/>
      <c r="L16" s="45"/>
      <c r="M16" s="45"/>
    </row>
    <row r="17" spans="1:13" ht="65.25" customHeight="1" outlineLevel="1">
      <c r="A17" s="20"/>
      <c r="B17" s="28" t="s">
        <v>50</v>
      </c>
      <c r="C17" s="22" t="s">
        <v>49</v>
      </c>
      <c r="D17" s="25" t="s">
        <v>51</v>
      </c>
      <c r="E17" s="26" t="s">
        <v>32</v>
      </c>
      <c r="F17" s="23">
        <f>88+36+176</f>
        <v>300</v>
      </c>
      <c r="G17" s="23"/>
      <c r="H17" s="24"/>
      <c r="I17" s="43"/>
      <c r="J17" s="44"/>
      <c r="K17" s="45"/>
      <c r="L17" s="45"/>
      <c r="M17" s="45"/>
    </row>
    <row r="18" spans="1:13" ht="48" customHeight="1" outlineLevel="1">
      <c r="A18" s="20"/>
      <c r="B18" s="50" t="s">
        <v>81</v>
      </c>
      <c r="C18" s="22" t="s">
        <v>49</v>
      </c>
      <c r="D18" s="49" t="s">
        <v>82</v>
      </c>
      <c r="E18" s="29" t="s">
        <v>32</v>
      </c>
      <c r="F18" s="23">
        <v>1600</v>
      </c>
      <c r="G18" s="23"/>
      <c r="H18" s="24"/>
      <c r="I18" s="43"/>
      <c r="J18" s="44"/>
      <c r="K18" s="45"/>
      <c r="L18" s="45"/>
      <c r="M18" s="45"/>
    </row>
    <row r="19" spans="1:13" ht="49.5" customHeight="1" outlineLevel="1">
      <c r="A19" s="20"/>
      <c r="B19" s="28" t="s">
        <v>52</v>
      </c>
      <c r="C19" s="22" t="s">
        <v>49</v>
      </c>
      <c r="D19" s="25" t="s">
        <v>53</v>
      </c>
      <c r="E19" s="26" t="s">
        <v>32</v>
      </c>
      <c r="F19" s="23">
        <f>31</f>
        <v>31</v>
      </c>
      <c r="G19" s="23"/>
      <c r="H19" s="24"/>
      <c r="I19" s="43"/>
      <c r="J19" s="44"/>
      <c r="K19" s="45"/>
      <c r="L19" s="45"/>
      <c r="M19" s="45"/>
    </row>
    <row r="20" spans="1:13" ht="47.25" customHeight="1" outlineLevel="1">
      <c r="A20" s="20"/>
      <c r="B20" s="28" t="s">
        <v>54</v>
      </c>
      <c r="C20" s="22" t="s">
        <v>49</v>
      </c>
      <c r="D20" s="25" t="s">
        <v>53</v>
      </c>
      <c r="E20" s="26" t="s">
        <v>32</v>
      </c>
      <c r="F20" s="23">
        <v>45</v>
      </c>
      <c r="G20" s="23"/>
      <c r="H20" s="24"/>
      <c r="I20" s="43"/>
      <c r="J20" s="44"/>
      <c r="K20" s="45"/>
      <c r="L20" s="45"/>
      <c r="M20" s="45"/>
    </row>
    <row r="21" spans="1:13" ht="49.5" customHeight="1" outlineLevel="1">
      <c r="A21" s="20"/>
      <c r="B21" s="28" t="s">
        <v>55</v>
      </c>
      <c r="C21" s="22" t="s">
        <v>49</v>
      </c>
      <c r="D21" s="49" t="s">
        <v>83</v>
      </c>
      <c r="E21" s="26" t="s">
        <v>32</v>
      </c>
      <c r="F21" s="23">
        <f>24+45</f>
        <v>69</v>
      </c>
      <c r="G21" s="23"/>
      <c r="H21" s="24"/>
      <c r="I21" s="43"/>
      <c r="J21" s="44"/>
      <c r="K21" s="45"/>
      <c r="L21" s="45"/>
      <c r="M21" s="45"/>
    </row>
    <row r="22" spans="1:13" ht="56.25" customHeight="1" outlineLevel="1">
      <c r="A22" s="20"/>
      <c r="B22" s="30" t="s">
        <v>56</v>
      </c>
      <c r="C22" s="22" t="s">
        <v>30</v>
      </c>
      <c r="D22" s="49" t="s">
        <v>84</v>
      </c>
      <c r="E22" s="26" t="s">
        <v>32</v>
      </c>
      <c r="F22" s="23">
        <f>27+24+28</f>
        <v>79</v>
      </c>
      <c r="G22" s="23"/>
      <c r="H22" s="24"/>
      <c r="I22" s="43"/>
      <c r="J22" s="44"/>
      <c r="K22" s="45"/>
      <c r="L22" s="45"/>
      <c r="M22" s="45"/>
    </row>
    <row r="23" spans="1:13" ht="47.25" customHeight="1" outlineLevel="1">
      <c r="A23" s="20"/>
      <c r="B23" s="31" t="s">
        <v>58</v>
      </c>
      <c r="C23" s="22" t="s">
        <v>30</v>
      </c>
      <c r="D23" s="25" t="s">
        <v>57</v>
      </c>
      <c r="E23" s="26" t="s">
        <v>32</v>
      </c>
      <c r="F23" s="23">
        <f>15</f>
        <v>15</v>
      </c>
      <c r="G23" s="23"/>
      <c r="H23" s="24"/>
      <c r="I23" s="43"/>
      <c r="J23" s="44"/>
      <c r="K23" s="45"/>
      <c r="L23" s="45"/>
      <c r="M23" s="45"/>
    </row>
    <row r="24" spans="1:13" ht="88.5" customHeight="1" outlineLevel="1">
      <c r="A24" s="20"/>
      <c r="B24" s="28" t="s">
        <v>59</v>
      </c>
      <c r="C24" s="22" t="s">
        <v>30</v>
      </c>
      <c r="D24" s="25" t="s">
        <v>60</v>
      </c>
      <c r="E24" s="26" t="s">
        <v>32</v>
      </c>
      <c r="F24" s="23">
        <f>20</f>
        <v>20</v>
      </c>
      <c r="G24" s="23"/>
      <c r="H24" s="24"/>
      <c r="I24" s="43"/>
      <c r="J24" s="44"/>
      <c r="K24" s="45"/>
      <c r="L24" s="45"/>
      <c r="M24" s="45"/>
    </row>
    <row r="25" spans="1:13" ht="85.5" customHeight="1" outlineLevel="1">
      <c r="A25" s="20"/>
      <c r="B25" s="28" t="s">
        <v>61</v>
      </c>
      <c r="C25" s="22" t="s">
        <v>30</v>
      </c>
      <c r="D25" s="25" t="s">
        <v>62</v>
      </c>
      <c r="E25" s="26" t="s">
        <v>32</v>
      </c>
      <c r="F25" s="23">
        <v>100</v>
      </c>
      <c r="G25" s="23"/>
      <c r="H25" s="24"/>
      <c r="I25" s="43"/>
      <c r="J25" s="44"/>
      <c r="K25" s="45"/>
      <c r="L25" s="45"/>
      <c r="M25" s="45"/>
    </row>
    <row r="26" spans="1:13" ht="63" customHeight="1" outlineLevel="1">
      <c r="A26" s="20"/>
      <c r="B26" s="28" t="s">
        <v>63</v>
      </c>
      <c r="C26" s="22" t="s">
        <v>30</v>
      </c>
      <c r="D26" s="25" t="s">
        <v>62</v>
      </c>
      <c r="E26" s="26" t="s">
        <v>32</v>
      </c>
      <c r="F26" s="23">
        <f>8.98</f>
        <v>8.98</v>
      </c>
      <c r="G26" s="23"/>
      <c r="H26" s="24"/>
      <c r="I26" s="43"/>
      <c r="J26" s="44"/>
      <c r="K26" s="45"/>
      <c r="L26" s="45"/>
      <c r="M26" s="45"/>
    </row>
    <row r="27" spans="1:13" ht="56.25" customHeight="1" outlineLevel="1">
      <c r="A27" s="20"/>
      <c r="B27" s="50" t="s">
        <v>85</v>
      </c>
      <c r="C27" s="22" t="s">
        <v>30</v>
      </c>
      <c r="D27" s="49" t="s">
        <v>89</v>
      </c>
      <c r="E27" s="26" t="s">
        <v>32</v>
      </c>
      <c r="F27" s="23">
        <f>800+114</f>
        <v>914</v>
      </c>
      <c r="G27" s="23"/>
      <c r="H27" s="24"/>
      <c r="I27" s="43"/>
      <c r="J27" s="44"/>
      <c r="K27" s="45"/>
      <c r="L27" s="45"/>
      <c r="M27" s="45"/>
    </row>
    <row r="28" spans="1:13" ht="60" customHeight="1" outlineLevel="1">
      <c r="A28" s="20"/>
      <c r="B28" s="51" t="s">
        <v>86</v>
      </c>
      <c r="C28" s="22" t="s">
        <v>30</v>
      </c>
      <c r="D28" s="25" t="s">
        <v>62</v>
      </c>
      <c r="E28" s="26" t="s">
        <v>32</v>
      </c>
      <c r="F28" s="23">
        <f>40+60</f>
        <v>100</v>
      </c>
      <c r="G28" s="23"/>
      <c r="H28" s="24"/>
      <c r="I28" s="43"/>
      <c r="J28" s="44"/>
      <c r="K28" s="45"/>
      <c r="L28" s="45"/>
      <c r="M28" s="45"/>
    </row>
    <row r="29" spans="1:13" ht="57.75" customHeight="1" outlineLevel="1">
      <c r="A29" s="20"/>
      <c r="B29" s="51" t="s">
        <v>88</v>
      </c>
      <c r="C29" s="22" t="s">
        <v>30</v>
      </c>
      <c r="D29" s="25" t="s">
        <v>64</v>
      </c>
      <c r="E29" s="26" t="s">
        <v>32</v>
      </c>
      <c r="F29" s="23">
        <f>60+400</f>
        <v>460</v>
      </c>
      <c r="G29" s="23"/>
      <c r="H29" s="24"/>
      <c r="I29" s="43"/>
      <c r="J29" s="44"/>
      <c r="K29" s="45"/>
      <c r="L29" s="45"/>
      <c r="M29" s="45"/>
    </row>
    <row r="30" spans="1:13" ht="57.75" customHeight="1" outlineLevel="1">
      <c r="A30" s="20"/>
      <c r="B30" s="51" t="s">
        <v>87</v>
      </c>
      <c r="C30" s="22" t="s">
        <v>65</v>
      </c>
      <c r="D30" s="49" t="s">
        <v>90</v>
      </c>
      <c r="E30" s="29" t="s">
        <v>32</v>
      </c>
      <c r="F30" s="23">
        <v>320</v>
      </c>
      <c r="G30" s="23"/>
      <c r="H30" s="24"/>
      <c r="I30" s="43"/>
      <c r="J30" s="44"/>
      <c r="K30" s="45"/>
      <c r="L30" s="45"/>
      <c r="M30" s="45"/>
    </row>
    <row r="31" spans="1:13" ht="51" customHeight="1" outlineLevel="1">
      <c r="A31" s="20"/>
      <c r="B31" s="52" t="s">
        <v>91</v>
      </c>
      <c r="C31" s="22" t="s">
        <v>66</v>
      </c>
      <c r="D31" s="53" t="s">
        <v>92</v>
      </c>
      <c r="E31" s="29" t="s">
        <v>32</v>
      </c>
      <c r="F31" s="23">
        <f>240+180</f>
        <v>420</v>
      </c>
      <c r="G31" s="27"/>
      <c r="H31" s="24"/>
      <c r="I31" s="43"/>
      <c r="J31" s="44"/>
      <c r="K31" s="45"/>
      <c r="L31" s="45"/>
      <c r="M31" s="45"/>
    </row>
    <row r="32" spans="1:13" ht="48" customHeight="1" outlineLevel="1">
      <c r="A32" s="20"/>
      <c r="B32" s="32" t="s">
        <v>67</v>
      </c>
      <c r="C32" s="22" t="s">
        <v>68</v>
      </c>
      <c r="D32" s="49" t="s">
        <v>93</v>
      </c>
      <c r="E32" s="26" t="s">
        <v>32</v>
      </c>
      <c r="F32" s="23">
        <f>0.47+0.42+0.71</f>
        <v>1.5999999999999999</v>
      </c>
      <c r="G32" s="23"/>
      <c r="H32" s="24"/>
      <c r="I32" s="43"/>
      <c r="J32" s="44"/>
      <c r="K32" s="45"/>
      <c r="L32" s="45"/>
      <c r="M32" s="45"/>
    </row>
    <row r="33" spans="1:13" ht="57" customHeight="1" outlineLevel="1">
      <c r="A33" s="20"/>
      <c r="B33" s="30" t="s">
        <v>69</v>
      </c>
      <c r="C33" s="22" t="s">
        <v>68</v>
      </c>
      <c r="D33" s="49" t="s">
        <v>94</v>
      </c>
      <c r="E33" s="26" t="s">
        <v>32</v>
      </c>
      <c r="F33" s="23">
        <f>40+6.85+11.19+1.27+19.55+31.95</f>
        <v>110.81</v>
      </c>
      <c r="G33" s="23"/>
      <c r="H33" s="24"/>
      <c r="I33" s="43"/>
      <c r="J33" s="44"/>
      <c r="K33" s="45"/>
      <c r="L33" s="45"/>
      <c r="M33" s="45"/>
    </row>
    <row r="34" spans="1:13" ht="54" customHeight="1" outlineLevel="1">
      <c r="A34" s="20"/>
      <c r="B34" s="54" t="s">
        <v>95</v>
      </c>
      <c r="C34" s="22" t="s">
        <v>68</v>
      </c>
      <c r="D34" s="49" t="s">
        <v>96</v>
      </c>
      <c r="E34" s="26" t="s">
        <v>32</v>
      </c>
      <c r="F34" s="33">
        <v>55</v>
      </c>
      <c r="G34" s="34"/>
      <c r="H34" s="24"/>
      <c r="I34" s="43"/>
      <c r="J34" s="44"/>
      <c r="K34" s="45"/>
      <c r="L34" s="45"/>
      <c r="M34" s="45"/>
    </row>
    <row r="35" spans="1:13" ht="62.25" customHeight="1" outlineLevel="1">
      <c r="A35" s="20"/>
      <c r="B35" s="55" t="s">
        <v>97</v>
      </c>
      <c r="C35" s="22" t="s">
        <v>70</v>
      </c>
      <c r="D35" s="78" t="s">
        <v>98</v>
      </c>
      <c r="E35" s="26" t="s">
        <v>71</v>
      </c>
      <c r="F35" s="33">
        <v>2500</v>
      </c>
      <c r="G35" s="34"/>
      <c r="H35" s="24"/>
      <c r="I35" s="43"/>
      <c r="J35" s="44"/>
      <c r="K35" s="45"/>
      <c r="L35" s="45"/>
      <c r="M35" s="45"/>
    </row>
    <row r="36" spans="1:13" ht="26.25" customHeight="1" outlineLevel="1">
      <c r="A36" s="20"/>
      <c r="B36" s="56" t="s">
        <v>99</v>
      </c>
      <c r="C36" s="22" t="s">
        <v>72</v>
      </c>
      <c r="D36" s="49" t="s">
        <v>100</v>
      </c>
      <c r="E36" s="26" t="s">
        <v>73</v>
      </c>
      <c r="F36" s="23">
        <v>1.3</v>
      </c>
      <c r="G36" s="23"/>
      <c r="H36" s="24"/>
      <c r="I36" s="43"/>
      <c r="J36" s="44"/>
      <c r="K36" s="45"/>
      <c r="L36" s="45"/>
      <c r="M36" s="45"/>
    </row>
    <row r="37" spans="1:13" ht="49.5" customHeight="1">
      <c r="A37" s="70" t="s">
        <v>76</v>
      </c>
      <c r="B37" s="71"/>
      <c r="C37" s="71"/>
      <c r="D37" s="71"/>
      <c r="E37" s="71"/>
      <c r="F37" s="71"/>
      <c r="G37" s="71"/>
      <c r="H37" s="71"/>
      <c r="I37" s="71"/>
      <c r="J37" s="71"/>
      <c r="K37" s="71"/>
      <c r="L37" s="71"/>
      <c r="M37" s="71"/>
    </row>
    <row r="66" spans="4:5" ht="12.75">
      <c r="D66" s="47" t="s">
        <v>74</v>
      </c>
      <c r="E66" s="5">
        <f>1856.5-1808.8</f>
        <v>47.700000000000045</v>
      </c>
    </row>
    <row r="67" spans="4:5" ht="12.75">
      <c r="D67" s="47" t="s">
        <v>75</v>
      </c>
      <c r="E67" s="5">
        <f>1830-1809.5</f>
        <v>20.5</v>
      </c>
    </row>
  </sheetData>
  <sheetProtection/>
  <mergeCells count="14">
    <mergeCell ref="A1:M1"/>
    <mergeCell ref="I2:I3"/>
    <mergeCell ref="J2:J3"/>
    <mergeCell ref="K2:K3"/>
    <mergeCell ref="L2:L3"/>
    <mergeCell ref="M2:M4"/>
    <mergeCell ref="A37:M37"/>
    <mergeCell ref="G2:H2"/>
    <mergeCell ref="A2:A4"/>
    <mergeCell ref="B2:B4"/>
    <mergeCell ref="C2:C4"/>
    <mergeCell ref="D2:D4"/>
    <mergeCell ref="E2:E4"/>
    <mergeCell ref="F2:F3"/>
  </mergeCells>
  <hyperlinks>
    <hyperlink ref="B32" r:id="rId1" display="钢筋网Φ6.5 @ 0.2m×0.2m"/>
  </hyperlinks>
  <printOptions/>
  <pageMargins left="0.7" right="0.7" top="0.75" bottom="0.75" header="0.3" footer="0.3"/>
  <pageSetup horizontalDpi="1200" verticalDpi="1200" orientation="portrait" paperSize="9" r:id="rId4"/>
  <legacyDrawing r:id="rId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Star Kimmy</cp:lastModifiedBy>
  <cp:lastPrinted>2019-08-20T21:00:01Z</cp:lastPrinted>
  <dcterms:created xsi:type="dcterms:W3CDTF">2021-10-29T07:48:10Z</dcterms:created>
  <dcterms:modified xsi:type="dcterms:W3CDTF">2021-11-28T20:47:22Z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46AD7E92037247A0BC3B323899C7DE1D</vt:lpwstr>
  </property>
  <property fmtid="{D5CDD505-2E9C-101B-9397-08002B2CF9AE}" pid="4" name="KSOReadingLayout">
    <vt:bool>true</vt:bool>
  </property>
</Properties>
</file>